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<sst xmlns="http://schemas.openxmlformats.org/spreadsheetml/2006/main" count="155" uniqueCount="115">
  <si>
    <t>ASPECT ID</t>
  </si>
  <si>
    <t>ASPECT OF CRITERION - DESCRIPTION</t>
  </si>
  <si>
    <t>MAXMARK</t>
  </si>
  <si>
    <t>REQUIREMENT OR NOMINAL SIZE</t>
  </si>
  <si>
    <t>DRAWNING GRID REF.</t>
  </si>
  <si>
    <t>MARK AWARDED</t>
  </si>
  <si>
    <t>A</t>
  </si>
  <si>
    <t>CONFORMITY TO DRAWING / MEETING INDUSTRY STANDARDS</t>
  </si>
  <si>
    <t>Competitor 1</t>
  </si>
  <si>
    <t>Competitor 2</t>
  </si>
  <si>
    <t>Competitor 3</t>
  </si>
  <si>
    <t>Competitor 4</t>
  </si>
  <si>
    <t>Competitor 5</t>
  </si>
  <si>
    <t>Competitor 6</t>
  </si>
  <si>
    <t>Competitor 7</t>
  </si>
  <si>
    <t>Competitor 8</t>
  </si>
  <si>
    <t>Competitor 9</t>
  </si>
  <si>
    <t>Competitor 10</t>
  </si>
  <si>
    <t>Competitor 11</t>
  </si>
  <si>
    <t>A1</t>
  </si>
  <si>
    <t>CONFORMITY TO DRAWING</t>
  </si>
  <si>
    <t>JUDGEMENT CRITERIA - SEE GUIDE</t>
  </si>
  <si>
    <t>A2</t>
  </si>
  <si>
    <t>COLLISION DAMAGE, LEAD IN/OUT</t>
  </si>
  <si>
    <t>A3</t>
  </si>
  <si>
    <t>HANDLING DAMAGE</t>
  </si>
  <si>
    <t>A4</t>
  </si>
  <si>
    <t>MISMATCH</t>
  </si>
  <si>
    <t>A5</t>
  </si>
  <si>
    <t>CHATTER MARKS</t>
  </si>
  <si>
    <t>TOTAL</t>
  </si>
  <si>
    <t>B</t>
  </si>
  <si>
    <t>SURFACE FINISH / DE-BURRING</t>
  </si>
  <si>
    <t>B1</t>
  </si>
  <si>
    <t>SURFACE FINISH (In tolerance = 3 Out = 0)</t>
  </si>
  <si>
    <t>B2</t>
  </si>
  <si>
    <t>A8</t>
  </si>
  <si>
    <t>B3</t>
  </si>
  <si>
    <t>E3</t>
  </si>
  <si>
    <t>B4</t>
  </si>
  <si>
    <t>DE-BURRING BY MACHINE</t>
  </si>
  <si>
    <t>B5</t>
  </si>
  <si>
    <t>DE-BURRING BY HAND</t>
  </si>
  <si>
    <t>C</t>
  </si>
  <si>
    <t>MAIN DIMENSIONS</t>
  </si>
  <si>
    <t>C1</t>
  </si>
  <si>
    <t>OVERALL HEIGHT</t>
  </si>
  <si>
    <t>146MM +/-0.01</t>
  </si>
  <si>
    <t>C2</t>
  </si>
  <si>
    <t>HEIGHT</t>
  </si>
  <si>
    <t>30MM +/-0.02</t>
  </si>
  <si>
    <t>E2</t>
  </si>
  <si>
    <t>C3</t>
  </si>
  <si>
    <t>WIDTH</t>
  </si>
  <si>
    <t>92MM +/-0.01</t>
  </si>
  <si>
    <t>C4</t>
  </si>
  <si>
    <t>SLOT WIDTH (2 PLACES)</t>
  </si>
  <si>
    <t>8MM +/-0.01</t>
  </si>
  <si>
    <t>D5</t>
  </si>
  <si>
    <t>C5</t>
  </si>
  <si>
    <t>25MM +/-0.02</t>
  </si>
  <si>
    <t>D4</t>
  </si>
  <si>
    <t>C6</t>
  </si>
  <si>
    <t>21.5MM +/-0.02</t>
  </si>
  <si>
    <t>D3</t>
  </si>
  <si>
    <t>C7</t>
  </si>
  <si>
    <t>BORE DIAMETER</t>
  </si>
  <si>
    <t>28MM +/-0.01</t>
  </si>
  <si>
    <t>A7</t>
  </si>
  <si>
    <t>C8</t>
  </si>
  <si>
    <t>20MM +/-0.02</t>
  </si>
  <si>
    <t>C9</t>
  </si>
  <si>
    <t>5MM +/-0.02</t>
  </si>
  <si>
    <t>C10</t>
  </si>
  <si>
    <t>DEPTH</t>
  </si>
  <si>
    <t>10MM +/-0.02</t>
  </si>
  <si>
    <t>D6</t>
  </si>
  <si>
    <t>C11</t>
  </si>
  <si>
    <t>FOOT WIDTH</t>
  </si>
  <si>
    <t>E5</t>
  </si>
  <si>
    <t>C12</t>
  </si>
  <si>
    <t>30MM +/-0.01</t>
  </si>
  <si>
    <t>E4</t>
  </si>
  <si>
    <t>D</t>
  </si>
  <si>
    <t>SECONDARY DIMENSIONS</t>
  </si>
  <si>
    <t>D1</t>
  </si>
  <si>
    <t>HEAD HEIGHT</t>
  </si>
  <si>
    <t>35MM +/-0.05</t>
  </si>
  <si>
    <t>D2</t>
  </si>
  <si>
    <t>FOOT HEIGHT</t>
  </si>
  <si>
    <t>12MM +/-0.05</t>
  </si>
  <si>
    <t>14MM +/-0.04</t>
  </si>
  <si>
    <t>HEAD WIDTH</t>
  </si>
  <si>
    <t>68MM +/-0.05</t>
  </si>
  <si>
    <t>M8 THREAD GO/NO GO (4 PLACES)</t>
  </si>
  <si>
    <t>GO / NO GO</t>
  </si>
  <si>
    <t>B6</t>
  </si>
  <si>
    <t>M8 THREAD DEPTH</t>
  </si>
  <si>
    <t>16MM MIN</t>
  </si>
  <si>
    <t>D7</t>
  </si>
  <si>
    <t>25MM +/-0.05</t>
  </si>
  <si>
    <t>D8</t>
  </si>
  <si>
    <t>20MM +/-0.03</t>
  </si>
  <si>
    <t>D9</t>
  </si>
  <si>
    <t>BORE DEPTH</t>
  </si>
  <si>
    <t>32MM +/-0.05</t>
  </si>
  <si>
    <t>D10</t>
  </si>
  <si>
    <t>25MM +/-0.04</t>
  </si>
  <si>
    <t>E</t>
  </si>
  <si>
    <t>USE OF MATERIAL</t>
  </si>
  <si>
    <t>E1</t>
  </si>
  <si>
    <t>ACCEPTABLE USE OF MATERIAL 
1 BILLET = 5 MARKS
2 OR MORE = 0 MARKS</t>
  </si>
  <si>
    <t>YES/NO</t>
  </si>
  <si>
    <t>TOTAL MARKS</t>
  </si>
  <si>
    <t>FINAL SCORE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</si>
</sst>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"/>
  </numFmts>
  <fonts count="10">
    <font>
      <sz val="10.0"/>
      <color rgb="FF000000"/>
      <name val="Arial"/>
    </font>
    <font>
      <b/>
    </font>
    <font/>
    <font>
      <name val="Arial"/>
    </font>
    <font>
      <color rgb="FF000000"/>
      <name val="Arial"/>
    </font>
    <font>
      <sz val="9.0"/>
      <color rgb="FF000000"/>
      <name val="&quot;Google Sans Mono&quot;"/>
    </font>
    <font>
      <b/>
      <sz val="24.0"/>
      <color rgb="FF00FF00"/>
    </font>
    <font>
      <b/>
      <sz val="13.0"/>
    </font>
    <font>
      <b/>
      <sz val="24.0"/>
      <color rgb="FFFF0000"/>
    </font>
    <font>
      <b/>
      <sz val="17.0"/>
    </font>
  </fonts>
  <fills count="6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readingOrder="0" shrinkToFit="0" wrapText="1"/>
    </xf>
    <xf borderId="2" fillId="0" fontId="1" numFmtId="0" xfId="0" applyAlignment="1" applyBorder="1" applyFont="1">
      <alignment horizontal="center" readingOrder="0" vertical="center"/>
    </xf>
    <xf borderId="3" fillId="0" fontId="2" numFmtId="0" xfId="0" applyBorder="1" applyFont="1"/>
    <xf borderId="4" fillId="0" fontId="2" numFmtId="0" xfId="0" applyBorder="1" applyFont="1"/>
    <xf borderId="1" fillId="0" fontId="2" numFmtId="0" xfId="0" applyAlignment="1" applyBorder="1" applyFont="1">
      <alignment readingOrder="0" shrinkToFit="0" wrapText="1"/>
    </xf>
    <xf borderId="2" fillId="2" fontId="2" numFmtId="0" xfId="0" applyAlignment="1" applyBorder="1" applyFill="1" applyFont="1">
      <alignment readingOrder="0" shrinkToFit="0" wrapText="1"/>
    </xf>
    <xf borderId="1" fillId="3" fontId="2" numFmtId="0" xfId="0" applyAlignment="1" applyBorder="1" applyFill="1" applyFont="1">
      <alignment readingOrder="0"/>
    </xf>
    <xf borderId="1" fillId="0" fontId="3" numFmtId="0" xfId="0" applyAlignment="1" applyBorder="1" applyFont="1">
      <alignment readingOrder="0" shrinkToFit="0" vertical="bottom" wrapText="1"/>
    </xf>
    <xf borderId="4" fillId="0" fontId="3" numFmtId="0" xfId="0" applyAlignment="1" applyBorder="1" applyFont="1">
      <alignment horizontal="center" vertical="bottom"/>
    </xf>
    <xf borderId="0" fillId="0" fontId="2" numFmtId="0" xfId="0" applyAlignment="1" applyFont="1">
      <alignment readingOrder="0"/>
    </xf>
    <xf borderId="2" fillId="0" fontId="2" numFmtId="0" xfId="0" applyAlignment="1" applyBorder="1" applyFont="1">
      <alignment horizontal="center" readingOrder="0" shrinkToFit="0" wrapText="1"/>
    </xf>
    <xf borderId="1" fillId="0" fontId="3" numFmtId="0" xfId="0" applyAlignment="1" applyBorder="1" applyFont="1">
      <alignment readingOrder="0"/>
    </xf>
    <xf borderId="5" fillId="4" fontId="4" numFmtId="0" xfId="0" applyAlignment="1" applyBorder="1" applyFill="1" applyFont="1">
      <alignment vertical="bottom"/>
    </xf>
    <xf borderId="6" fillId="0" fontId="3" numFmtId="0" xfId="0" applyAlignment="1" applyBorder="1" applyFont="1">
      <alignment horizontal="center" vertical="bottom"/>
    </xf>
    <xf borderId="5" fillId="0" fontId="3" numFmtId="0" xfId="0" applyAlignment="1" applyBorder="1" applyFont="1">
      <alignment shrinkToFit="0" vertical="bottom" wrapText="1"/>
    </xf>
    <xf borderId="6" fillId="0" fontId="3" numFmtId="0" xfId="0" applyAlignment="1" applyBorder="1" applyFont="1">
      <alignment horizontal="center" readingOrder="0" vertical="bottom"/>
    </xf>
    <xf borderId="5" fillId="0" fontId="3" numFmtId="0" xfId="0" applyAlignment="1" applyBorder="1" applyFont="1">
      <alignment readingOrder="0" shrinkToFit="0" vertical="bottom" wrapText="1"/>
    </xf>
    <xf borderId="0" fillId="0" fontId="3" numFmtId="0" xfId="0" applyAlignment="1" applyFont="1">
      <alignment shrinkToFit="0" vertical="bottom" wrapText="1"/>
    </xf>
    <xf borderId="0" fillId="0" fontId="3" numFmtId="0" xfId="0" applyAlignment="1" applyFont="1">
      <alignment horizontal="center" vertical="bottom"/>
    </xf>
    <xf borderId="0" fillId="0" fontId="2" numFmtId="0" xfId="0" applyAlignment="1" applyFont="1">
      <alignment horizontal="center" readingOrder="0" shrinkToFit="0" wrapText="1"/>
    </xf>
    <xf borderId="1" fillId="0" fontId="1" numFmtId="0" xfId="0" applyAlignment="1" applyBorder="1" applyFont="1">
      <alignment horizontal="right" readingOrder="0" shrinkToFit="0" wrapText="1"/>
    </xf>
    <xf borderId="1" fillId="0" fontId="2" numFmtId="0" xfId="0" applyAlignment="1" applyBorder="1" applyFont="1">
      <alignment horizontal="center" readingOrder="0"/>
    </xf>
    <xf borderId="1" fillId="4" fontId="5" numFmtId="0" xfId="0" applyBorder="1" applyFont="1"/>
    <xf borderId="2" fillId="5" fontId="2" numFmtId="0" xfId="0" applyAlignment="1" applyBorder="1" applyFill="1" applyFont="1">
      <alignment readingOrder="0" shrinkToFit="0" wrapText="1"/>
    </xf>
    <xf borderId="1" fillId="0" fontId="2" numFmtId="0" xfId="0" applyAlignment="1" applyBorder="1" applyFont="1">
      <alignment horizontal="center" readingOrder="0" shrinkToFit="0" wrapText="1"/>
    </xf>
    <xf borderId="0" fillId="0" fontId="2" numFmtId="0" xfId="0" applyAlignment="1" applyFont="1">
      <alignment horizontal="center" readingOrder="0"/>
    </xf>
    <xf borderId="1" fillId="0" fontId="2" numFmtId="164" xfId="0" applyAlignment="1" applyBorder="1" applyFont="1" applyNumberFormat="1">
      <alignment horizontal="center" readingOrder="0" shrinkToFit="0" wrapText="1"/>
    </xf>
    <xf borderId="0" fillId="0" fontId="2" numFmtId="0" xfId="0" applyAlignment="1" applyFont="1">
      <alignment shrinkToFit="0" wrapText="1"/>
    </xf>
    <xf borderId="1" fillId="0" fontId="2" numFmtId="0" xfId="0" applyAlignment="1" applyBorder="1" applyFont="1">
      <alignment readingOrder="0"/>
    </xf>
    <xf borderId="1" fillId="0" fontId="1" numFmtId="0" xfId="0" applyAlignment="1" applyBorder="1" applyFont="1">
      <alignment horizontal="right" readingOrder="0"/>
    </xf>
    <xf borderId="1" fillId="0" fontId="2" numFmtId="2" xfId="0" applyBorder="1" applyFont="1" applyNumberFormat="1"/>
    <xf borderId="0" fillId="5" fontId="2" numFmtId="0" xfId="0" applyAlignment="1" applyFont="1">
      <alignment readingOrder="0"/>
    </xf>
    <xf borderId="1" fillId="0" fontId="2" numFmtId="165" xfId="0" applyAlignment="1" applyBorder="1" applyFont="1" applyNumberFormat="1">
      <alignment horizontal="center" readingOrder="0"/>
    </xf>
    <xf borderId="0" fillId="0" fontId="1" numFmtId="0" xfId="0" applyAlignment="1" applyFont="1">
      <alignment horizontal="right" readingOrder="0"/>
    </xf>
    <xf borderId="1" fillId="0" fontId="2" numFmtId="165" xfId="0" applyBorder="1" applyFont="1" applyNumberFormat="1"/>
    <xf borderId="2" fillId="5" fontId="2" numFmtId="0" xfId="0" applyAlignment="1" applyBorder="1" applyFont="1">
      <alignment readingOrder="0"/>
    </xf>
    <xf borderId="1" fillId="0" fontId="2" numFmtId="0" xfId="0" applyBorder="1" applyFont="1"/>
    <xf borderId="1" fillId="4" fontId="5" numFmtId="0" xfId="0" applyBorder="1" applyFont="1"/>
    <xf borderId="0" fillId="0" fontId="1" numFmtId="0" xfId="0" applyAlignment="1" applyFont="1">
      <alignment horizontal="right" readingOrder="0" vertical="center"/>
    </xf>
    <xf borderId="0" fillId="0" fontId="6" numFmtId="0" xfId="0" applyAlignment="1" applyFont="1">
      <alignment horizontal="center" vertical="center"/>
    </xf>
    <xf borderId="0" fillId="0" fontId="7" numFmtId="0" xfId="0" applyAlignment="1" applyFont="1">
      <alignment horizontal="center" readingOrder="0" shrinkToFit="0" wrapText="1"/>
    </xf>
    <xf borderId="1" fillId="0" fontId="8" numFmtId="2" xfId="0" applyAlignment="1" applyBorder="1" applyFont="1" applyNumberFormat="1">
      <alignment horizontal="center" vertical="center"/>
    </xf>
    <xf borderId="0" fillId="0" fontId="9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8.13"/>
    <col customWidth="1" min="2" max="2" width="34.38"/>
    <col customWidth="1" min="3" max="3" width="15.63"/>
    <col customWidth="1" min="4" max="4" width="4.25"/>
    <col customWidth="1" min="5" max="5" width="15.5"/>
    <col customWidth="1" min="6" max="6" width="18.38"/>
    <col customWidth="1" min="7" max="7" width="8.63"/>
    <col customWidth="1" min="8" max="8" width="13.75"/>
    <col customWidth="1" min="9" max="9" width="14.0"/>
    <col customWidth="1" min="10" max="10" width="14.13"/>
    <col customWidth="1" min="11" max="11" width="13.25"/>
    <col customWidth="1" min="12" max="12" width="13.75"/>
    <col customWidth="1" min="13" max="13" width="14.13"/>
    <col customWidth="1" min="14" max="15" width="13.75"/>
    <col customWidth="1" min="16" max="16" width="15.38"/>
    <col customWidth="1" min="17" max="17" width="13.63"/>
  </cols>
  <sheetData>
    <row r="1">
      <c r="A1" s="1" t="s">
        <v>0</v>
      </c>
      <c r="B1" s="1" t="s">
        <v>1</v>
      </c>
      <c r="C1" s="2" t="s">
        <v>2</v>
      </c>
      <c r="D1" s="3"/>
      <c r="E1" s="1" t="s">
        <v>3</v>
      </c>
      <c r="F1" s="4" t="s">
        <v>4</v>
      </c>
      <c r="G1" s="5"/>
      <c r="H1" s="6" t="s">
        <v>5</v>
      </c>
      <c r="I1" s="7"/>
      <c r="J1" s="7"/>
      <c r="K1" s="7"/>
      <c r="L1" s="7"/>
      <c r="M1" s="7"/>
      <c r="N1" s="7"/>
      <c r="O1" s="7"/>
      <c r="P1" s="7"/>
      <c r="Q1" s="8"/>
    </row>
    <row r="2">
      <c r="A2" s="9" t="s">
        <v>6</v>
      </c>
      <c r="B2" s="10" t="s">
        <v>7</v>
      </c>
      <c r="C2" s="7"/>
      <c r="D2" s="7"/>
      <c r="E2" s="7"/>
      <c r="F2" s="8"/>
      <c r="G2" s="5"/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 t="s">
        <v>16</v>
      </c>
      <c r="Q2" s="11" t="s">
        <v>17</v>
      </c>
      <c r="R2" s="11" t="s">
        <v>18</v>
      </c>
    </row>
    <row r="3">
      <c r="A3" s="9" t="s">
        <v>19</v>
      </c>
      <c r="B3" s="12" t="s">
        <v>20</v>
      </c>
      <c r="C3" s="13">
        <v>3.0</v>
      </c>
      <c r="D3" s="14"/>
      <c r="E3" s="15" t="s">
        <v>21</v>
      </c>
      <c r="F3" s="8"/>
      <c r="G3" s="5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>
      <c r="A4" s="9" t="s">
        <v>22</v>
      </c>
      <c r="B4" s="17" t="s">
        <v>23</v>
      </c>
      <c r="C4" s="18">
        <v>3.0</v>
      </c>
      <c r="D4" s="14"/>
      <c r="E4" s="15" t="s">
        <v>21</v>
      </c>
      <c r="F4" s="8"/>
      <c r="G4" s="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>
      <c r="A5" s="9" t="s">
        <v>24</v>
      </c>
      <c r="B5" s="19" t="s">
        <v>25</v>
      </c>
      <c r="C5" s="20">
        <v>3.0</v>
      </c>
      <c r="D5" s="14"/>
      <c r="E5" s="15" t="s">
        <v>21</v>
      </c>
      <c r="F5" s="8"/>
      <c r="G5" s="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>
      <c r="A6" s="9" t="s">
        <v>26</v>
      </c>
      <c r="B6" s="19" t="s">
        <v>27</v>
      </c>
      <c r="C6" s="20">
        <v>3.0</v>
      </c>
      <c r="D6" s="14"/>
      <c r="E6" s="15" t="s">
        <v>21</v>
      </c>
      <c r="F6" s="8"/>
      <c r="G6" s="5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>
      <c r="A7" s="9" t="s">
        <v>28</v>
      </c>
      <c r="B7" s="21" t="s">
        <v>29</v>
      </c>
      <c r="C7" s="20">
        <v>3.0</v>
      </c>
      <c r="D7" s="14"/>
      <c r="E7" s="15" t="s">
        <v>21</v>
      </c>
      <c r="F7" s="8"/>
      <c r="G7" s="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>
      <c r="A8" s="5"/>
      <c r="B8" s="22"/>
      <c r="C8" s="23"/>
      <c r="D8" s="14"/>
      <c r="E8" s="24"/>
      <c r="F8" s="24"/>
      <c r="G8" s="5"/>
    </row>
    <row r="9">
      <c r="A9" s="5"/>
      <c r="B9" s="25" t="s">
        <v>30</v>
      </c>
      <c r="C9" s="26">
        <v>15.0</v>
      </c>
      <c r="D9" s="14"/>
      <c r="E9" s="5"/>
      <c r="F9" s="5"/>
      <c r="G9" s="5"/>
      <c r="H9" s="27">
        <f t="shared" ref="H9:R9" si="1">SUM(H3:H7)</f>
        <v>0</v>
      </c>
      <c r="I9" s="27">
        <f t="shared" si="1"/>
        <v>0</v>
      </c>
      <c r="J9" s="27">
        <f t="shared" si="1"/>
        <v>0</v>
      </c>
      <c r="K9" s="27">
        <f t="shared" si="1"/>
        <v>0</v>
      </c>
      <c r="L9" s="27">
        <f t="shared" si="1"/>
        <v>0</v>
      </c>
      <c r="M9" s="27">
        <f t="shared" si="1"/>
        <v>0</v>
      </c>
      <c r="N9" s="27">
        <f t="shared" si="1"/>
        <v>0</v>
      </c>
      <c r="O9" s="27">
        <f t="shared" si="1"/>
        <v>0</v>
      </c>
      <c r="P9" s="27">
        <f t="shared" si="1"/>
        <v>0</v>
      </c>
      <c r="Q9" s="27">
        <f t="shared" si="1"/>
        <v>0</v>
      </c>
      <c r="R9" s="27">
        <f t="shared" si="1"/>
        <v>0</v>
      </c>
    </row>
    <row r="10">
      <c r="A10" s="5"/>
      <c r="B10" s="5"/>
      <c r="C10" s="14"/>
      <c r="D10" s="14"/>
      <c r="E10" s="5"/>
      <c r="F10" s="5"/>
      <c r="G10" s="5"/>
    </row>
    <row r="11">
      <c r="A11" s="9" t="s">
        <v>31</v>
      </c>
      <c r="B11" s="28" t="s">
        <v>32</v>
      </c>
      <c r="C11" s="7"/>
      <c r="D11" s="7"/>
      <c r="E11" s="7"/>
      <c r="F11" s="7"/>
      <c r="G11" s="5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>
      <c r="A12" s="9" t="s">
        <v>33</v>
      </c>
      <c r="B12" s="9" t="s">
        <v>34</v>
      </c>
      <c r="C12" s="26">
        <v>3.0</v>
      </c>
      <c r="D12" s="14"/>
      <c r="E12" s="29">
        <v>0.4</v>
      </c>
      <c r="F12" s="29" t="s">
        <v>24</v>
      </c>
      <c r="G12" s="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>
      <c r="A13" s="9" t="s">
        <v>35</v>
      </c>
      <c r="B13" s="9" t="s">
        <v>34</v>
      </c>
      <c r="C13" s="26">
        <v>3.0</v>
      </c>
      <c r="D13" s="14"/>
      <c r="E13" s="29">
        <v>0.4</v>
      </c>
      <c r="F13" s="29" t="s">
        <v>36</v>
      </c>
      <c r="G13" s="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>
      <c r="A14" s="9" t="s">
        <v>37</v>
      </c>
      <c r="B14" s="9" t="s">
        <v>34</v>
      </c>
      <c r="C14" s="26">
        <v>3.0</v>
      </c>
      <c r="D14" s="14"/>
      <c r="E14" s="29">
        <v>0.8</v>
      </c>
      <c r="F14" s="29" t="s">
        <v>38</v>
      </c>
      <c r="G14" s="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>
      <c r="A15" s="9" t="s">
        <v>39</v>
      </c>
      <c r="B15" s="12" t="s">
        <v>40</v>
      </c>
      <c r="C15" s="26">
        <v>3.0</v>
      </c>
      <c r="D15" s="14"/>
      <c r="E15" s="15" t="s">
        <v>21</v>
      </c>
      <c r="F15" s="8"/>
      <c r="G15" s="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>
      <c r="A16" s="9" t="s">
        <v>41</v>
      </c>
      <c r="B16" s="12" t="s">
        <v>42</v>
      </c>
      <c r="C16" s="26">
        <v>3.0</v>
      </c>
      <c r="D16" s="14"/>
      <c r="E16" s="15" t="s">
        <v>21</v>
      </c>
      <c r="F16" s="8"/>
      <c r="G16" s="5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>
      <c r="A17" s="5"/>
      <c r="B17" s="5"/>
      <c r="C17" s="30"/>
      <c r="D17" s="14"/>
      <c r="E17" s="5"/>
      <c r="G17" s="5"/>
    </row>
    <row r="18">
      <c r="A18" s="5"/>
      <c r="B18" s="25" t="s">
        <v>30</v>
      </c>
      <c r="C18" s="26">
        <v>15.0</v>
      </c>
      <c r="D18" s="14"/>
      <c r="E18" s="5"/>
      <c r="F18" s="5"/>
      <c r="G18" s="5"/>
      <c r="H18" s="27">
        <f t="shared" ref="H18:R18" si="2">SUM(H12:H16)</f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27">
        <f t="shared" si="2"/>
        <v>0</v>
      </c>
      <c r="P18" s="27">
        <f t="shared" si="2"/>
        <v>0</v>
      </c>
      <c r="Q18" s="27">
        <f t="shared" si="2"/>
        <v>0</v>
      </c>
      <c r="R18" s="27">
        <f t="shared" si="2"/>
        <v>0</v>
      </c>
    </row>
    <row r="19">
      <c r="A19" s="5"/>
      <c r="B19" s="5"/>
      <c r="C19" s="14"/>
      <c r="D19" s="14"/>
      <c r="E19" s="5"/>
      <c r="F19" s="5"/>
      <c r="G19" s="5"/>
    </row>
    <row r="20">
      <c r="A20" s="9" t="s">
        <v>43</v>
      </c>
      <c r="B20" s="28" t="s">
        <v>44</v>
      </c>
      <c r="C20" s="7"/>
      <c r="D20" s="7"/>
      <c r="E20" s="7"/>
      <c r="F20" s="8"/>
      <c r="G20" s="5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>
      <c r="A21" s="9" t="s">
        <v>45</v>
      </c>
      <c r="B21" s="9" t="s">
        <v>46</v>
      </c>
      <c r="C21" s="31">
        <v>3.75</v>
      </c>
      <c r="D21" s="5"/>
      <c r="E21" s="9" t="s">
        <v>47</v>
      </c>
      <c r="F21" s="29" t="s">
        <v>45</v>
      </c>
      <c r="G21" s="5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>
      <c r="A22" s="9" t="s">
        <v>48</v>
      </c>
      <c r="B22" s="9" t="s">
        <v>49</v>
      </c>
      <c r="C22" s="31">
        <v>3.75</v>
      </c>
      <c r="D22" s="5"/>
      <c r="E22" s="9" t="s">
        <v>50</v>
      </c>
      <c r="F22" s="29" t="s">
        <v>51</v>
      </c>
      <c r="G22" s="5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>
      <c r="A23" s="9" t="s">
        <v>52</v>
      </c>
      <c r="B23" s="9" t="s">
        <v>53</v>
      </c>
      <c r="C23" s="31">
        <v>3.75</v>
      </c>
      <c r="D23" s="5"/>
      <c r="E23" s="9" t="s">
        <v>54</v>
      </c>
      <c r="F23" s="29" t="s">
        <v>39</v>
      </c>
      <c r="G23" s="32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>
      <c r="A24" s="9" t="s">
        <v>55</v>
      </c>
      <c r="B24" s="9" t="s">
        <v>56</v>
      </c>
      <c r="C24" s="31">
        <v>3.75</v>
      </c>
      <c r="D24" s="5"/>
      <c r="E24" s="9" t="s">
        <v>57</v>
      </c>
      <c r="F24" s="29" t="s">
        <v>58</v>
      </c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>
      <c r="A25" s="9" t="s">
        <v>59</v>
      </c>
      <c r="B25" s="33" t="s">
        <v>53</v>
      </c>
      <c r="C25" s="31">
        <v>3.75</v>
      </c>
      <c r="D25" s="5"/>
      <c r="E25" s="33" t="s">
        <v>60</v>
      </c>
      <c r="F25" s="26" t="s">
        <v>61</v>
      </c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>
      <c r="A26" s="9" t="s">
        <v>62</v>
      </c>
      <c r="B26" s="33" t="s">
        <v>53</v>
      </c>
      <c r="C26" s="31">
        <v>3.75</v>
      </c>
      <c r="D26" s="5"/>
      <c r="E26" s="33" t="s">
        <v>63</v>
      </c>
      <c r="F26" s="26" t="s">
        <v>64</v>
      </c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>
      <c r="A27" s="9" t="s">
        <v>65</v>
      </c>
      <c r="B27" s="33" t="s">
        <v>66</v>
      </c>
      <c r="C27" s="31">
        <v>3.75</v>
      </c>
      <c r="D27" s="5"/>
      <c r="E27" s="33" t="s">
        <v>67</v>
      </c>
      <c r="F27" s="26" t="s">
        <v>68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>
      <c r="A28" s="9" t="s">
        <v>69</v>
      </c>
      <c r="B28" s="33" t="s">
        <v>66</v>
      </c>
      <c r="C28" s="31">
        <v>3.75</v>
      </c>
      <c r="D28" s="5"/>
      <c r="E28" s="33" t="s">
        <v>70</v>
      </c>
      <c r="F28" s="26" t="s">
        <v>68</v>
      </c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>
      <c r="A29" s="9" t="s">
        <v>71</v>
      </c>
      <c r="B29" s="33" t="s">
        <v>49</v>
      </c>
      <c r="C29" s="31">
        <v>3.75</v>
      </c>
      <c r="D29" s="5"/>
      <c r="E29" s="33" t="s">
        <v>72</v>
      </c>
      <c r="F29" s="26" t="s">
        <v>62</v>
      </c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>
      <c r="A30" s="9" t="s">
        <v>73</v>
      </c>
      <c r="B30" s="33" t="s">
        <v>74</v>
      </c>
      <c r="C30" s="31">
        <v>3.75</v>
      </c>
      <c r="D30" s="5"/>
      <c r="E30" s="33" t="s">
        <v>75</v>
      </c>
      <c r="F30" s="26" t="s">
        <v>76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</row>
    <row r="31">
      <c r="A31" s="9" t="s">
        <v>77</v>
      </c>
      <c r="B31" s="33" t="s">
        <v>78</v>
      </c>
      <c r="C31" s="31">
        <v>3.75</v>
      </c>
      <c r="D31" s="5"/>
      <c r="E31" s="33" t="s">
        <v>60</v>
      </c>
      <c r="F31" s="26" t="s">
        <v>79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</row>
    <row r="32">
      <c r="A32" s="9" t="s">
        <v>80</v>
      </c>
      <c r="B32" s="33" t="s">
        <v>53</v>
      </c>
      <c r="C32" s="31">
        <v>3.75</v>
      </c>
      <c r="D32" s="5"/>
      <c r="E32" s="33" t="s">
        <v>81</v>
      </c>
      <c r="F32" s="26" t="s">
        <v>82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4">
      <c r="B34" s="34" t="s">
        <v>30</v>
      </c>
      <c r="C34" s="26">
        <v>45.0</v>
      </c>
      <c r="D34" s="14"/>
      <c r="H34" s="35">
        <f t="shared" ref="H34:R34" si="3">COUNTIF(H21:H32,"=✔")*(45/12)</f>
        <v>0</v>
      </c>
      <c r="I34" s="35">
        <f t="shared" si="3"/>
        <v>0</v>
      </c>
      <c r="J34" s="35">
        <f t="shared" si="3"/>
        <v>0</v>
      </c>
      <c r="K34" s="35">
        <f t="shared" si="3"/>
        <v>0</v>
      </c>
      <c r="L34" s="35">
        <f t="shared" si="3"/>
        <v>0</v>
      </c>
      <c r="M34" s="35">
        <f t="shared" si="3"/>
        <v>0</v>
      </c>
      <c r="N34" s="35">
        <f t="shared" si="3"/>
        <v>0</v>
      </c>
      <c r="O34" s="35">
        <f t="shared" si="3"/>
        <v>0</v>
      </c>
      <c r="P34" s="35">
        <f t="shared" si="3"/>
        <v>0</v>
      </c>
      <c r="Q34" s="35">
        <f t="shared" si="3"/>
        <v>0</v>
      </c>
      <c r="R34" s="35">
        <f t="shared" si="3"/>
        <v>0</v>
      </c>
    </row>
    <row r="36">
      <c r="A36" s="33" t="s">
        <v>83</v>
      </c>
      <c r="B36" s="36" t="s">
        <v>84</v>
      </c>
      <c r="G36" s="14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>
      <c r="A37" s="33" t="s">
        <v>85</v>
      </c>
      <c r="B37" s="33" t="s">
        <v>86</v>
      </c>
      <c r="C37" s="37">
        <v>2.0</v>
      </c>
      <c r="D37" s="14"/>
      <c r="E37" s="33" t="s">
        <v>87</v>
      </c>
      <c r="F37" s="26" t="s">
        <v>22</v>
      </c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>
      <c r="A38" s="33" t="s">
        <v>88</v>
      </c>
      <c r="B38" s="33" t="s">
        <v>89</v>
      </c>
      <c r="C38" s="37">
        <v>2.0</v>
      </c>
      <c r="D38" s="14"/>
      <c r="E38" s="33" t="s">
        <v>90</v>
      </c>
      <c r="F38" s="26" t="s">
        <v>64</v>
      </c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>
      <c r="A39" s="33" t="s">
        <v>64</v>
      </c>
      <c r="B39" s="33" t="s">
        <v>74</v>
      </c>
      <c r="C39" s="37">
        <v>2.0</v>
      </c>
      <c r="D39" s="14"/>
      <c r="E39" s="33" t="s">
        <v>91</v>
      </c>
      <c r="F39" s="26" t="s">
        <v>64</v>
      </c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  <row r="40">
      <c r="A40" s="33" t="s">
        <v>61</v>
      </c>
      <c r="B40" s="33" t="s">
        <v>92</v>
      </c>
      <c r="C40" s="37">
        <v>2.0</v>
      </c>
      <c r="D40" s="14"/>
      <c r="E40" s="33" t="s">
        <v>93</v>
      </c>
      <c r="F40" s="26" t="s">
        <v>28</v>
      </c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>
      <c r="A41" s="33" t="s">
        <v>58</v>
      </c>
      <c r="B41" s="33" t="s">
        <v>94</v>
      </c>
      <c r="C41" s="37">
        <v>2.0</v>
      </c>
      <c r="D41" s="14"/>
      <c r="E41" s="33" t="s">
        <v>95</v>
      </c>
      <c r="F41" s="26" t="s">
        <v>96</v>
      </c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2">
      <c r="A42" s="33" t="s">
        <v>76</v>
      </c>
      <c r="B42" s="33" t="s">
        <v>97</v>
      </c>
      <c r="C42" s="37">
        <v>2.0</v>
      </c>
      <c r="D42" s="14"/>
      <c r="E42" s="33" t="s">
        <v>98</v>
      </c>
      <c r="F42" s="26" t="s">
        <v>96</v>
      </c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>
      <c r="A43" s="33" t="s">
        <v>99</v>
      </c>
      <c r="B43" s="33" t="s">
        <v>66</v>
      </c>
      <c r="C43" s="37">
        <v>2.0</v>
      </c>
      <c r="D43" s="14"/>
      <c r="E43" s="33" t="s">
        <v>100</v>
      </c>
      <c r="F43" s="26" t="s">
        <v>36</v>
      </c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>
      <c r="A44" s="33" t="s">
        <v>101</v>
      </c>
      <c r="B44" s="33" t="s">
        <v>66</v>
      </c>
      <c r="C44" s="37">
        <v>2.0</v>
      </c>
      <c r="D44" s="14"/>
      <c r="E44" s="33" t="s">
        <v>102</v>
      </c>
      <c r="F44" s="26" t="s">
        <v>36</v>
      </c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>
      <c r="A45" s="33" t="s">
        <v>103</v>
      </c>
      <c r="B45" s="33" t="s">
        <v>104</v>
      </c>
      <c r="C45" s="37">
        <v>2.0</v>
      </c>
      <c r="E45" s="33" t="s">
        <v>105</v>
      </c>
      <c r="F45" s="26" t="s">
        <v>36</v>
      </c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>
      <c r="A46" s="33" t="s">
        <v>106</v>
      </c>
      <c r="B46" s="33" t="s">
        <v>78</v>
      </c>
      <c r="C46" s="37">
        <v>2.0</v>
      </c>
      <c r="E46" s="33" t="s">
        <v>107</v>
      </c>
      <c r="F46" s="26" t="s">
        <v>82</v>
      </c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8">
      <c r="B48" s="38" t="s">
        <v>30</v>
      </c>
      <c r="C48" s="14">
        <v>20.0</v>
      </c>
      <c r="D48" s="14"/>
      <c r="H48" s="39">
        <f t="shared" ref="H48:R48" si="4">COUNTIF(H37:H46,"=✔")*(20/10)</f>
        <v>0</v>
      </c>
      <c r="I48" s="39">
        <f t="shared" si="4"/>
        <v>0</v>
      </c>
      <c r="J48" s="39">
        <f t="shared" si="4"/>
        <v>0</v>
      </c>
      <c r="K48" s="39">
        <f t="shared" si="4"/>
        <v>0</v>
      </c>
      <c r="L48" s="39">
        <f t="shared" si="4"/>
        <v>0</v>
      </c>
      <c r="M48" s="39">
        <f t="shared" si="4"/>
        <v>0</v>
      </c>
      <c r="N48" s="39">
        <f t="shared" si="4"/>
        <v>0</v>
      </c>
      <c r="O48" s="39">
        <f t="shared" si="4"/>
        <v>0</v>
      </c>
      <c r="P48" s="39">
        <f t="shared" si="4"/>
        <v>0</v>
      </c>
      <c r="Q48" s="39">
        <f t="shared" si="4"/>
        <v>0</v>
      </c>
      <c r="R48" s="39">
        <f t="shared" si="4"/>
        <v>0</v>
      </c>
    </row>
    <row r="50">
      <c r="A50" s="33" t="s">
        <v>108</v>
      </c>
      <c r="B50" s="40" t="s">
        <v>109</v>
      </c>
      <c r="C50" s="7"/>
      <c r="D50" s="7"/>
      <c r="E50" s="7"/>
      <c r="F50" s="8"/>
      <c r="G50" s="14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>
      <c r="A51" s="33" t="s">
        <v>110</v>
      </c>
      <c r="B51" s="33" t="s">
        <v>111</v>
      </c>
      <c r="C51" s="33">
        <v>5.0</v>
      </c>
      <c r="D51" s="14"/>
      <c r="E51" s="33" t="s">
        <v>112</v>
      </c>
      <c r="F51" s="41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3">
      <c r="B53" s="34" t="s">
        <v>30</v>
      </c>
      <c r="C53" s="33">
        <v>5.0</v>
      </c>
      <c r="D53" s="14"/>
      <c r="H53" s="42">
        <f t="shared" ref="H53:R53" si="5">COUNTIF(H51,"=✔")*(5)</f>
        <v>0</v>
      </c>
      <c r="I53" s="42">
        <f t="shared" si="5"/>
        <v>0</v>
      </c>
      <c r="J53" s="42">
        <f t="shared" si="5"/>
        <v>0</v>
      </c>
      <c r="K53" s="42">
        <f t="shared" si="5"/>
        <v>0</v>
      </c>
      <c r="L53" s="42">
        <f t="shared" si="5"/>
        <v>0</v>
      </c>
      <c r="M53" s="42">
        <f t="shared" si="5"/>
        <v>0</v>
      </c>
      <c r="N53" s="42">
        <f t="shared" si="5"/>
        <v>0</v>
      </c>
      <c r="O53" s="42">
        <f t="shared" si="5"/>
        <v>0</v>
      </c>
      <c r="P53" s="42">
        <f t="shared" si="5"/>
        <v>0</v>
      </c>
      <c r="Q53" s="42">
        <f t="shared" si="5"/>
        <v>0</v>
      </c>
      <c r="R53" s="42">
        <f t="shared" si="5"/>
        <v>0</v>
      </c>
    </row>
    <row r="56" ht="33.0" customHeight="1">
      <c r="B56" s="43" t="s">
        <v>113</v>
      </c>
      <c r="C56" s="44">
        <f>SUM(C53+C48+C34+C18+C9)</f>
        <v>100</v>
      </c>
      <c r="G56" s="45" t="s">
        <v>114</v>
      </c>
      <c r="H56" s="46">
        <f t="shared" ref="H56:R56" si="6">SUM(H9,H18,H34,H48,H53)</f>
        <v>0</v>
      </c>
      <c r="I56" s="46">
        <f t="shared" si="6"/>
        <v>0</v>
      </c>
      <c r="J56" s="46">
        <f t="shared" si="6"/>
        <v>0</v>
      </c>
      <c r="K56" s="46">
        <f t="shared" si="6"/>
        <v>0</v>
      </c>
      <c r="L56" s="46">
        <f t="shared" si="6"/>
        <v>0</v>
      </c>
      <c r="M56" s="46">
        <f t="shared" si="6"/>
        <v>0</v>
      </c>
      <c r="N56" s="46">
        <f t="shared" si="6"/>
        <v>0</v>
      </c>
      <c r="O56" s="46">
        <f t="shared" si="6"/>
        <v>0</v>
      </c>
      <c r="P56" s="46">
        <f t="shared" si="6"/>
        <v>0</v>
      </c>
      <c r="Q56" s="46">
        <f t="shared" si="6"/>
        <v>0</v>
      </c>
      <c r="R56" s="46">
        <f t="shared" si="6"/>
        <v>0</v>
      </c>
    </row>
    <row r="58">
      <c r="H58" s="47"/>
      <c r="I58" s="47"/>
      <c r="J58" s="47"/>
      <c r="K58" s="47"/>
      <c r="L58" s="47"/>
      <c r="M58" s="47"/>
      <c r="N58" s="47"/>
      <c r="O58" s="47"/>
      <c r="P58" s="47"/>
      <c r="Q58" s="47"/>
    </row>
  </sheetData>
  <mergeCells count="13">
    <mergeCell ref="E7:F7"/>
    <mergeCell ref="E15:F15"/>
    <mergeCell ref="E16:F16"/>
    <mergeCell ref="B20:F20"/>
    <mergeCell ref="B36:F36"/>
    <mergeCell ref="B50:F50"/>
    <mergeCell ref="H1:Q1"/>
    <mergeCell ref="B2:F2"/>
    <mergeCell ref="E3:F3"/>
    <mergeCell ref="E4:F4"/>
    <mergeCell ref="E5:F5"/>
    <mergeCell ref="E6:F6"/>
    <mergeCell ref="B11:F11"/>
  </mergeCells>
  <dataValidations>
    <dataValidation type="list" allowBlank="1" sqref="H12:H14 H15:R16">
      <formula1>"0,1.,2,3"</formula1>
    </dataValidation>
    <dataValidation type="list" allowBlank="1" sqref="H21:R32 H37:R46 H51:R51">
      <formula1>"X,✔"</formula1>
    </dataValidation>
    <dataValidation type="list" allowBlank="1" sqref="I12:R14">
      <formula1>"0,3.0"</formula1>
    </dataValidation>
    <dataValidation type="list" allowBlank="1" sqref="H3:R7">
      <formula1>"0,1,2,3"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